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3820"/>
  <bookViews>
    <workbookView xWindow="-30" yWindow="-45" windowWidth="13230" windowHeight="8280"/>
  </bookViews>
  <sheets>
    <sheet name="Orçamento Mensal Pessoal" sheetId="1" r:id="rId1"/>
  </sheets>
  <calcPr calcId="144525"/>
  <webPublishing codePage="1252"/>
</workbook>
</file>

<file path=xl/calcChain.xml><?xml version="1.0" encoding="utf-8"?>
<calcChain xmlns="http://schemas.openxmlformats.org/spreadsheetml/2006/main">
  <c r="E6" i="1" l="1"/>
  <c r="E31" i="1" l="1"/>
  <c r="J29" i="1"/>
  <c r="J36" i="1"/>
  <c r="E38" i="1"/>
  <c r="J52" i="1"/>
  <c r="J53" i="1"/>
  <c r="J54" i="1"/>
  <c r="J55" i="1"/>
  <c r="J46" i="1"/>
  <c r="J47" i="1"/>
  <c r="J48" i="1"/>
  <c r="J40" i="1"/>
  <c r="J41" i="1"/>
  <c r="J42" i="1"/>
  <c r="J33" i="1"/>
  <c r="J34" i="1"/>
  <c r="J35" i="1"/>
  <c r="J24" i="1"/>
  <c r="J25" i="1"/>
  <c r="J26" i="1"/>
  <c r="J27" i="1"/>
  <c r="J28" i="1"/>
  <c r="J12" i="1"/>
  <c r="J13" i="1"/>
  <c r="J14" i="1"/>
  <c r="J15" i="1"/>
  <c r="J16" i="1"/>
  <c r="J17" i="1"/>
  <c r="J18" i="1"/>
  <c r="J19" i="1"/>
  <c r="J20" i="1"/>
  <c r="E56" i="1"/>
  <c r="E57" i="1"/>
  <c r="E58" i="1"/>
  <c r="E59" i="1"/>
  <c r="E60" i="1"/>
  <c r="E61" i="1"/>
  <c r="E62" i="1"/>
  <c r="E48" i="1"/>
  <c r="E49" i="1"/>
  <c r="E50" i="1"/>
  <c r="E51" i="1"/>
  <c r="E52" i="1"/>
  <c r="E42" i="1"/>
  <c r="E43" i="1"/>
  <c r="E44" i="1"/>
  <c r="E35" i="1"/>
  <c r="E36" i="1"/>
  <c r="E37" i="1"/>
  <c r="E25" i="1"/>
  <c r="E26" i="1"/>
  <c r="E27" i="1"/>
  <c r="E28" i="1"/>
  <c r="E29" i="1"/>
  <c r="E30" i="1"/>
  <c r="E12" i="1"/>
  <c r="E13" i="1"/>
  <c r="E14" i="1"/>
  <c r="E15" i="1"/>
  <c r="E16" i="1"/>
  <c r="E17" i="1"/>
  <c r="E18" i="1"/>
  <c r="E19" i="1"/>
  <c r="E20" i="1"/>
  <c r="E21" i="1"/>
  <c r="I56" i="1"/>
  <c r="H56" i="1"/>
  <c r="I49" i="1"/>
  <c r="H49" i="1"/>
  <c r="I43" i="1"/>
  <c r="H43" i="1"/>
  <c r="I37" i="1"/>
  <c r="H37" i="1"/>
  <c r="I30" i="1"/>
  <c r="H30" i="1"/>
  <c r="D63" i="1"/>
  <c r="C63" i="1"/>
  <c r="D53" i="1"/>
  <c r="C53" i="1"/>
  <c r="D45" i="1"/>
  <c r="C45" i="1"/>
  <c r="D39" i="1"/>
  <c r="C39" i="1"/>
  <c r="D32" i="1"/>
  <c r="C32" i="1"/>
  <c r="I21" i="1"/>
  <c r="H21" i="1"/>
  <c r="D22" i="1"/>
  <c r="C22" i="1"/>
  <c r="E63" i="1"/>
  <c r="E9" i="1"/>
  <c r="J60" i="1" l="1"/>
  <c r="E22" i="1"/>
  <c r="J58" i="1"/>
  <c r="J56" i="1"/>
  <c r="J49" i="1"/>
  <c r="J43" i="1"/>
  <c r="J37" i="1"/>
  <c r="J30" i="1"/>
  <c r="E53" i="1"/>
  <c r="E45" i="1"/>
  <c r="E39" i="1"/>
  <c r="E32" i="1"/>
  <c r="J21" i="1"/>
  <c r="J6" i="1" l="1"/>
  <c r="J62" i="1"/>
  <c r="J4" i="1"/>
  <c r="J8" i="1" s="1"/>
</calcChain>
</file>

<file path=xl/sharedStrings.xml><?xml version="1.0" encoding="utf-8"?>
<sst xmlns="http://schemas.openxmlformats.org/spreadsheetml/2006/main" count="140" uniqueCount="78">
  <si>
    <t>Custo Projetado</t>
  </si>
  <si>
    <t>Custo Real</t>
  </si>
  <si>
    <t>Diferença</t>
  </si>
  <si>
    <t>Receita 1</t>
  </si>
  <si>
    <t>Hipoteca ou aluguel</t>
  </si>
  <si>
    <t>Telefone</t>
  </si>
  <si>
    <t>Gasolina</t>
  </si>
  <si>
    <t>Água e esgoto</t>
  </si>
  <si>
    <t>Cabo</t>
  </si>
  <si>
    <t>Remoção de lixo</t>
  </si>
  <si>
    <t>Manutenção ou consertos</t>
  </si>
  <si>
    <t>Suprimentos</t>
  </si>
  <si>
    <t>Outros</t>
  </si>
  <si>
    <t>Seguro</t>
  </si>
  <si>
    <t>Licenciamento</t>
  </si>
  <si>
    <t>Combustível</t>
  </si>
  <si>
    <t>Manutenção</t>
  </si>
  <si>
    <t>Casa</t>
  </si>
  <si>
    <t>Integridade</t>
  </si>
  <si>
    <t>Duração</t>
  </si>
  <si>
    <t>Comestíveis</t>
  </si>
  <si>
    <t>Alimentação</t>
  </si>
  <si>
    <t>Brinquedos</t>
  </si>
  <si>
    <t>Médico</t>
  </si>
  <si>
    <t>Aparência</t>
  </si>
  <si>
    <t>Vestuário</t>
  </si>
  <si>
    <t>Cabelo/unhas</t>
  </si>
  <si>
    <t>Academia</t>
  </si>
  <si>
    <t>Jantar fora</t>
  </si>
  <si>
    <t>Vídeo/DVD</t>
  </si>
  <si>
    <t>CDs</t>
  </si>
  <si>
    <t>Filmes</t>
  </si>
  <si>
    <t>Shows</t>
  </si>
  <si>
    <t>Teatro</t>
  </si>
  <si>
    <t>Lavagem a seco</t>
  </si>
  <si>
    <t>Pessoal</t>
  </si>
  <si>
    <t>Federal</t>
  </si>
  <si>
    <t>Estado</t>
  </si>
  <si>
    <t>Local</t>
  </si>
  <si>
    <t>Caridade 1</t>
  </si>
  <si>
    <t>Caridade 2</t>
  </si>
  <si>
    <t>Impostos ou taxas da organização</t>
  </si>
  <si>
    <t>Advogado</t>
  </si>
  <si>
    <t>Pensão</t>
  </si>
  <si>
    <t>Estudante</t>
  </si>
  <si>
    <t>Orçamento Mensal Pessoal</t>
  </si>
  <si>
    <t>Receita extra</t>
  </si>
  <si>
    <t>Receita Mensal Total</t>
  </si>
  <si>
    <t>Caridade 3</t>
  </si>
  <si>
    <t>Pagamentos em garantia ou julgamento</t>
  </si>
  <si>
    <t>Tarifa de ônibus/táxi</t>
  </si>
  <si>
    <t>Eletricidade</t>
  </si>
  <si>
    <t>Pagamento de veículo</t>
  </si>
  <si>
    <t>Eventos Esportivos</t>
  </si>
  <si>
    <t>Cartão de crédito</t>
  </si>
  <si>
    <t>Conta de aposentadoria</t>
  </si>
  <si>
    <t>Conta de investimento</t>
  </si>
  <si>
    <t>MORADIA</t>
  </si>
  <si>
    <t>ENTRETENIMENTO</t>
  </si>
  <si>
    <t>EMPRÉSTIMOS</t>
  </si>
  <si>
    <t>TRANSPORTE</t>
  </si>
  <si>
    <t>IMPOSTOS</t>
  </si>
  <si>
    <t>SEGURO</t>
  </si>
  <si>
    <t>ALIMENTAÇÃO</t>
  </si>
  <si>
    <t>ECONOMIAS OU INVESTIMENTOS</t>
  </si>
  <si>
    <t>PRESENTES E DOAÇÕES</t>
  </si>
  <si>
    <t>ANIMAIS DE ESTIMAÇÃO</t>
  </si>
  <si>
    <t>LEGAL</t>
  </si>
  <si>
    <t>CUIDADOS PESSOAIS</t>
  </si>
  <si>
    <t>RECEITA MENSAL REAL</t>
  </si>
  <si>
    <t>RECEITA MENSAL PROJETADA</t>
  </si>
  <si>
    <t>CUSTO TOTAL PROJETADO</t>
  </si>
  <si>
    <t>CUSTO REAL TOTAL</t>
  </si>
  <si>
    <t>DIFERENÇA TOTAL</t>
  </si>
  <si>
    <t>Total</t>
  </si>
  <si>
    <t>SALDO PROJETADO (Receita projetada menos despesas)</t>
  </si>
  <si>
    <t>SALDO REAL (Receita real menos despesas)</t>
  </si>
  <si>
    <t>DIFERENÇA (Real menos projetada)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</si>
</sst>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#,##0_);[Red]\(&quot;R$&quot;#,##0\)"/>
    <numFmt numFmtId="165" formatCode="&quot;R$&quot;#,##0"/>
  </numFmts>
  <fonts count="8" x14ac:knownFonts="1">
    <font>
      <sz val="10"/>
      <color theme="1"/>
      <name val="Calibri"/>
      <family val="2"/>
      <scheme val="minor"/>
    </font>
    <font>
      <sz val="8"/>
      <color theme="1"/>
      <name val="Arial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165" fontId="6" fillId="0" borderId="8" xfId="0" applyNumberFormat="1" applyFont="1" applyFill="1" applyBorder="1"/>
    <xf numFmtId="165" fontId="6" fillId="0" borderId="9" xfId="0" applyNumberFormat="1" applyFont="1" applyFill="1" applyBorder="1" applyAlignment="1">
      <alignment horizontal="right" vertical="center"/>
    </xf>
    <xf numFmtId="165" fontId="7" fillId="0" borderId="8" xfId="0" applyNumberFormat="1" applyFont="1" applyFill="1" applyBorder="1"/>
    <xf numFmtId="165" fontId="6" fillId="0" borderId="9" xfId="0" applyNumberFormat="1" applyFont="1" applyFill="1" applyBorder="1"/>
    <xf numFmtId="0" fontId="6" fillId="0" borderId="7" xfId="0" applyFont="1" applyFill="1" applyBorder="1" applyAlignment="1">
      <alignment shrinkToFi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164" fontId="4" fillId="4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 customBuiltin="1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R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R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R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R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R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R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R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R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R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ge\r\a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8" formatCode="\$#,##0.00"/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ge\r\a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ge\r\a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ge\r\a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ge\r\a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ge\r\a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ela1" ref="B11:E22" totalsRowCount="1" headerRowDxfId="143" dataDxfId="142" totalsRowDxfId="140" tableBorderDxfId="141">
  <autoFilter ref="B11:E21"/>
  <tableColumns count="4">
    <tableColumn id="1" name="MORADIA" totalsRowLabel="Total" dataDxfId="139" totalsRowDxfId="7"/>
    <tableColumn id="2" name="Custo Projetado" totalsRowFunction="sum" dataDxfId="138" totalsRowDxfId="6"/>
    <tableColumn id="3" name="Custo Real" totalsRowFunction="sum" dataDxfId="137" totalsRowDxfId="5"/>
    <tableColumn id="4" name="Diferença" totalsRowFunction="sum" dataDxfId="136" totalsRowDxfId="4">
      <calculatedColumnFormula>Tabela1[Custo Projetado]-Tabela1[Custo Real]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ela10" ref="G39:J43" totalsRowCount="1" headerRowDxfId="43" dataDxfId="42" totalsRowDxfId="40" tableBorderDxfId="41">
  <autoFilter ref="G39:J42"/>
  <tableColumns count="4">
    <tableColumn id="1" name="ECONOMIAS OU INVESTIMENTOS" totalsRowLabel="Total" dataDxfId="39" totalsRowDxfId="38"/>
    <tableColumn id="2" name="Custo Projetado" totalsRowFunction="sum" dataDxfId="37" totalsRowDxfId="36"/>
    <tableColumn id="3" name="Custo Real" totalsRowFunction="sum" dataDxfId="35" totalsRowDxfId="34"/>
    <tableColumn id="4" name="Diferença" totalsRowFunction="sum" dataDxfId="33" totalsRowDxfId="32">
      <calculatedColumnFormula>Tabela10[Custo Projetado]-Tabela10[Custo Real]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ela7" ref="B55:E63" totalsRowCount="1" headerRowDxfId="31" dataDxfId="30" totalsRowDxfId="28" tableBorderDxfId="29">
  <autoFilter ref="B55:E62"/>
  <tableColumns count="4">
    <tableColumn id="1" name="CUIDADOS PESSOAIS" totalsRowLabel="Total" dataDxfId="27" totalsRowDxfId="26"/>
    <tableColumn id="2" name="Custo Projetado" totalsRowFunction="sum" dataDxfId="25" totalsRowDxfId="24"/>
    <tableColumn id="3" name="Custo Real" totalsRowFunction="sum" dataDxfId="23" totalsRowDxfId="22"/>
    <tableColumn id="4" name="Diferença" totalsRowFunction="sum" dataDxfId="21" totalsRowDxfId="20">
      <calculatedColumnFormula>Tabela7[Custo Projetado]-Tabela7[Custo Real]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ela2" ref="G11:J21" totalsRowCount="1" headerRowDxfId="19" dataDxfId="18" totalsRowDxfId="16" tableBorderDxfId="17">
  <autoFilter ref="G11:J20"/>
  <tableColumns count="4">
    <tableColumn id="1" name="ENTRETENIMENTO" totalsRowLabel="Total" dataDxfId="15" totalsRowDxfId="3"/>
    <tableColumn id="2" name="Custo Projetado" totalsRowFunction="sum" dataDxfId="14" totalsRowDxfId="2"/>
    <tableColumn id="3" name="Custo Real" totalsRowFunction="sum" dataDxfId="13" totalsRowDxfId="1"/>
    <tableColumn id="4" name="Diferença" totalsRowFunction="sum" dataDxfId="12" totalsRowDxfId="0">
      <calculatedColumnFormula>Tabela2[Custo Projetado]-Tabela2[Custo Real]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ela4" ref="B34:E39" totalsRowCount="1" headerRowDxfId="135" dataDxfId="134" totalsRowDxfId="132" tableBorderDxfId="133">
  <autoFilter ref="B34:E38"/>
  <tableColumns count="4">
    <tableColumn id="1" name="SEGURO" totalsRowLabel="Total" dataDxfId="131" totalsRowDxfId="130"/>
    <tableColumn id="2" name="Custo Projetado" totalsRowFunction="sum" dataDxfId="129" totalsRowDxfId="128"/>
    <tableColumn id="3" name="Custo Real" totalsRowFunction="sum" dataDxfId="127" totalsRowDxfId="126"/>
    <tableColumn id="4" name="Diferença" totalsRowFunction="sum" dataDxfId="125" totalsRowDxfId="124">
      <calculatedColumnFormula>Tabela4[Custo Projetado]-Tabela4[Custo Real]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ela12" ref="G51:J56" totalsRowCount="1" headerRowDxfId="123" dataDxfId="122" totalsRowDxfId="120" tableBorderDxfId="121">
  <autoFilter ref="G51:J55"/>
  <tableColumns count="4">
    <tableColumn id="1" name="LEGAL" totalsRowLabel="Total" dataDxfId="119" totalsRowDxfId="118"/>
    <tableColumn id="2" name="Custo Projetado" totalsRowFunction="sum" dataDxfId="117" totalsRowDxfId="116"/>
    <tableColumn id="3" name="Custo Real" totalsRowFunction="sum" dataDxfId="115" totalsRowDxfId="114"/>
    <tableColumn id="4" name="Diferença" totalsRowFunction="sum" dataDxfId="113" totalsRowDxfId="112">
      <calculatedColumnFormula>Tabela12[Custo Projetado]-Tabela12[Custo Real]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ela6" ref="B47:E53" totalsRowCount="1" headerRowDxfId="111" dataDxfId="110" totalsRowDxfId="108" tableBorderDxfId="109">
  <autoFilter ref="B47:E52"/>
  <tableColumns count="4">
    <tableColumn id="1" name="ANIMAIS DE ESTIMAÇÃO" totalsRowLabel="Total" dataDxfId="107" totalsRowDxfId="106"/>
    <tableColumn id="2" name="Custo Projetado" totalsRowFunction="sum" dataDxfId="105" totalsRowDxfId="104"/>
    <tableColumn id="3" name="Custo Real" totalsRowFunction="sum" dataDxfId="103" totalsRowDxfId="102"/>
    <tableColumn id="4" name="Diferença" totalsRowFunction="sum" dataDxfId="101" totalsRowDxfId="100">
      <calculatedColumnFormula>Tabela6[Custo Projetado]-Tabela6[Custo Real]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ela11" ref="G45:J49" totalsRowCount="1" headerRowDxfId="99" dataDxfId="98" totalsRowDxfId="96" tableBorderDxfId="97">
  <autoFilter ref="G45:J48"/>
  <tableColumns count="4">
    <tableColumn id="1" name="PRESENTES E DOAÇÕES" totalsRowLabel="Total" dataDxfId="95" totalsRowDxfId="94"/>
    <tableColumn id="2" name="Custo Projetado" totalsRowFunction="sum" dataDxfId="93" totalsRowDxfId="92"/>
    <tableColumn id="3" name="Custo Real" totalsRowFunction="sum" dataDxfId="91" totalsRowDxfId="90"/>
    <tableColumn id="4" name="Diferença" totalsRowFunction="sum" dataDxfId="89" totalsRowDxfId="88">
      <calculatedColumnFormula>Tabela11[Custo Projetado]-Tabela11[Custo Real]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ela5" ref="B41:E45" totalsRowCount="1" headerRowDxfId="87" dataDxfId="86" totalsRowDxfId="84" tableBorderDxfId="85">
  <autoFilter ref="B41:E44"/>
  <tableColumns count="4">
    <tableColumn id="1" name="ALIMENTAÇÃO" totalsRowLabel="Total" dataDxfId="83" totalsRowDxfId="82"/>
    <tableColumn id="2" name="Custo Projetado" totalsRowFunction="sum" dataDxfId="81" totalsRowDxfId="80"/>
    <tableColumn id="3" name="Custo Real" totalsRowFunction="sum" dataDxfId="79" totalsRowDxfId="78"/>
    <tableColumn id="4" name="Diferença" totalsRowFunction="sum" dataDxfId="77" totalsRowDxfId="76">
      <calculatedColumnFormula>Tabela5[Custo Projetado]-Tabela5[Custo Real]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ela9" ref="G32:J37" totalsRowCount="1" headerRowDxfId="75" dataDxfId="74" totalsRowDxfId="72" tableBorderDxfId="73">
  <autoFilter ref="G32:J36"/>
  <tableColumns count="4">
    <tableColumn id="1" name="IMPOSTOS" totalsRowLabel="Total" dataDxfId="71" totalsRowDxfId="70"/>
    <tableColumn id="2" name="Custo Projetado" totalsRowFunction="sum" dataDxfId="69" totalsRowDxfId="68"/>
    <tableColumn id="3" name="Custo Real" totalsRowFunction="sum" dataDxfId="67" totalsRowDxfId="66"/>
    <tableColumn id="4" name="Diferença" totalsRowFunction="sum" dataDxfId="65" totalsRowDxfId="64">
      <calculatedColumnFormula>Tabela9[Custo Projetado]-Tabela9[Custo Real]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ela3" ref="B24:E32" totalsRowCount="1" headerRowDxfId="63" dataDxfId="62" totalsRowDxfId="60" tableBorderDxfId="61">
  <autoFilter ref="B24:E31"/>
  <tableColumns count="4">
    <tableColumn id="1" name="TRANSPORTE" totalsRowLabel="Total" dataDxfId="59" totalsRowDxfId="11"/>
    <tableColumn id="2" name="Custo Projetado" totalsRowFunction="sum" dataDxfId="58" totalsRowDxfId="10"/>
    <tableColumn id="3" name="Custo Real" totalsRowFunction="sum" dataDxfId="57" totalsRowDxfId="9"/>
    <tableColumn id="4" name="Diferença" totalsRowFunction="sum" dataDxfId="56" totalsRowDxfId="8">
      <calculatedColumnFormula>Tabela3[Custo Projetado]-Tabela3[Custo Real]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ela8" ref="G23:J30" totalsRowCount="1" headerRowDxfId="55" dataDxfId="54" totalsRowDxfId="52" tableBorderDxfId="53">
  <autoFilter ref="G23:J29"/>
  <tableColumns count="4">
    <tableColumn id="1" name="EMPRÉSTIMOS" totalsRowLabel="Total" dataDxfId="51" totalsRowDxfId="50"/>
    <tableColumn id="2" name="Custo Projetado" totalsRowFunction="sum" dataDxfId="49" totalsRowDxfId="48"/>
    <tableColumn id="3" name="Custo Real" totalsRowFunction="sum" dataDxfId="47" totalsRowDxfId="46"/>
    <tableColumn id="4" name="Diferença" totalsRowFunction="sum" dataDxfId="45" totalsRowDxfId="44">
      <calculatedColumnFormula>Tabela8[Custo Projetado]-Tabela8[Custo Real]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4"/>
  <sheetViews>
    <sheetView showGridLines="0" tabSelected="1" workbookViewId="0">
      <selection activeCell="B2" sqref="B2:J2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95" customHeight="1" x14ac:dyDescent="0.2">
      <c r="A2" s="3"/>
      <c r="B2" s="40" t="s">
        <v>45</v>
      </c>
      <c r="C2" s="40"/>
      <c r="D2" s="40"/>
      <c r="E2" s="40"/>
      <c r="F2" s="40"/>
      <c r="G2" s="40"/>
      <c r="H2" s="40"/>
      <c r="I2" s="40"/>
      <c r="J2" s="40"/>
    </row>
    <row r="3" spans="1:10" ht="8.1" customHeight="1" x14ac:dyDescent="0.2">
      <c r="A3" s="2"/>
      <c r="B3" s="38"/>
      <c r="C3" s="38"/>
      <c r="D3" s="38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5" t="s">
        <v>70</v>
      </c>
      <c r="C4" s="27" t="s">
        <v>3</v>
      </c>
      <c r="D4" s="28"/>
      <c r="E4" s="18"/>
      <c r="F4" s="5"/>
      <c r="G4" s="31" t="s">
        <v>75</v>
      </c>
      <c r="H4" s="31"/>
      <c r="I4" s="31"/>
      <c r="J4" s="30">
        <f>E6-J58</f>
        <v>0</v>
      </c>
    </row>
    <row r="5" spans="1:10" ht="15.95" customHeight="1" x14ac:dyDescent="0.2">
      <c r="A5" s="2"/>
      <c r="B5" s="36"/>
      <c r="C5" s="27" t="s">
        <v>46</v>
      </c>
      <c r="D5" s="28"/>
      <c r="E5" s="18"/>
      <c r="F5" s="5"/>
      <c r="G5" s="31"/>
      <c r="H5" s="31"/>
      <c r="I5" s="31"/>
      <c r="J5" s="30"/>
    </row>
    <row r="6" spans="1:10" ht="15.95" customHeight="1" x14ac:dyDescent="0.2">
      <c r="A6" s="2"/>
      <c r="B6" s="37"/>
      <c r="C6" s="33" t="s">
        <v>47</v>
      </c>
      <c r="D6" s="34"/>
      <c r="E6" s="17">
        <f>SUM(E4:E5)</f>
        <v>0</v>
      </c>
      <c r="F6" s="5"/>
      <c r="G6" s="31" t="s">
        <v>76</v>
      </c>
      <c r="H6" s="31"/>
      <c r="I6" s="31"/>
      <c r="J6" s="30">
        <f>E9-J60</f>
        <v>0</v>
      </c>
    </row>
    <row r="7" spans="1:10" ht="15.95" customHeight="1" x14ac:dyDescent="0.2">
      <c r="A7" s="2"/>
      <c r="B7" s="35" t="s">
        <v>69</v>
      </c>
      <c r="C7" s="27" t="s">
        <v>3</v>
      </c>
      <c r="D7" s="28"/>
      <c r="E7" s="18"/>
      <c r="F7" s="5"/>
      <c r="G7" s="31"/>
      <c r="H7" s="31"/>
      <c r="I7" s="31"/>
      <c r="J7" s="30"/>
    </row>
    <row r="8" spans="1:10" ht="15.95" customHeight="1" x14ac:dyDescent="0.2">
      <c r="A8" s="2"/>
      <c r="B8" s="36"/>
      <c r="C8" s="27" t="s">
        <v>46</v>
      </c>
      <c r="D8" s="28"/>
      <c r="E8" s="18"/>
      <c r="F8" s="5"/>
      <c r="G8" s="31" t="s">
        <v>77</v>
      </c>
      <c r="H8" s="31"/>
      <c r="I8" s="31"/>
      <c r="J8" s="30">
        <f>J6-J4</f>
        <v>0</v>
      </c>
    </row>
    <row r="9" spans="1:10" ht="15.95" customHeight="1" x14ac:dyDescent="0.2">
      <c r="A9" s="2"/>
      <c r="B9" s="37"/>
      <c r="C9" s="33" t="s">
        <v>47</v>
      </c>
      <c r="D9" s="34"/>
      <c r="E9" s="17">
        <f>SUM(E7:E8)</f>
        <v>0</v>
      </c>
      <c r="F9" s="5"/>
      <c r="G9" s="31"/>
      <c r="H9" s="31"/>
      <c r="I9" s="31"/>
      <c r="J9" s="30"/>
    </row>
    <row r="10" spans="1:10" ht="15.95" customHeight="1" x14ac:dyDescent="0.2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57</v>
      </c>
      <c r="C11" s="20" t="s">
        <v>0</v>
      </c>
      <c r="D11" s="20" t="s">
        <v>1</v>
      </c>
      <c r="E11" s="21" t="s">
        <v>2</v>
      </c>
      <c r="F11" s="16"/>
      <c r="G11" s="19" t="s">
        <v>58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/>
      <c r="D12" s="22"/>
      <c r="E12" s="23">
        <f>Tabela1[Custo Projetado]-Tabela1[Custo Real]</f>
        <v>0</v>
      </c>
      <c r="F12" s="15"/>
      <c r="G12" s="26" t="s">
        <v>29</v>
      </c>
      <c r="H12" s="22"/>
      <c r="I12" s="22"/>
      <c r="J12" s="23">
        <f>Tabela2[Custo Projetado]-Tabela2[Custo Real]</f>
        <v>0</v>
      </c>
    </row>
    <row r="13" spans="1:10" ht="15.75" customHeight="1" x14ac:dyDescent="0.2">
      <c r="A13" s="2"/>
      <c r="B13" s="26" t="s">
        <v>5</v>
      </c>
      <c r="C13" s="22"/>
      <c r="D13" s="22"/>
      <c r="E13" s="23">
        <f>Tabela1[Custo Projetado]-Tabela1[Custo Real]</f>
        <v>0</v>
      </c>
      <c r="F13" s="15"/>
      <c r="G13" s="26" t="s">
        <v>30</v>
      </c>
      <c r="H13" s="22"/>
      <c r="I13" s="22"/>
      <c r="J13" s="23">
        <f>Tabela2[Custo Projetado]-Tabela2[Custo Real]</f>
        <v>0</v>
      </c>
    </row>
    <row r="14" spans="1:10" ht="15.75" customHeight="1" x14ac:dyDescent="0.2">
      <c r="A14" s="2"/>
      <c r="B14" s="26" t="s">
        <v>51</v>
      </c>
      <c r="C14" s="22"/>
      <c r="D14" s="22"/>
      <c r="E14" s="23">
        <f>Tabela1[Custo Projetado]-Tabela1[Custo Real]</f>
        <v>0</v>
      </c>
      <c r="F14" s="15"/>
      <c r="G14" s="26" t="s">
        <v>31</v>
      </c>
      <c r="H14" s="22"/>
      <c r="I14" s="22"/>
      <c r="J14" s="23">
        <f>Tabela2[Custo Projetado]-Tabela2[Custo Real]</f>
        <v>0</v>
      </c>
    </row>
    <row r="15" spans="1:10" ht="15.75" customHeight="1" x14ac:dyDescent="0.2">
      <c r="A15" s="2"/>
      <c r="B15" s="26" t="s">
        <v>6</v>
      </c>
      <c r="C15" s="22"/>
      <c r="D15" s="22"/>
      <c r="E15" s="23">
        <f>Tabela1[Custo Projetado]-Tabela1[Custo Real]</f>
        <v>0</v>
      </c>
      <c r="F15" s="15"/>
      <c r="G15" s="26" t="s">
        <v>32</v>
      </c>
      <c r="H15" s="22"/>
      <c r="I15" s="22"/>
      <c r="J15" s="23">
        <f>Tabela2[Custo Projetado]-Tabela2[Custo Real]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Tabela1[Custo Projetado]-Tabela1[Custo Real]</f>
        <v>0</v>
      </c>
      <c r="F16" s="15"/>
      <c r="G16" s="26" t="s">
        <v>53</v>
      </c>
      <c r="H16" s="22"/>
      <c r="I16" s="22"/>
      <c r="J16" s="23">
        <f>Tabela2[Custo Projetado]-Tabela2[Custo Real]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Tabela1[Custo Projetado]-Tabela1[Custo Real]</f>
        <v>0</v>
      </c>
      <c r="F17" s="15"/>
      <c r="G17" s="26" t="s">
        <v>33</v>
      </c>
      <c r="H17" s="22"/>
      <c r="I17" s="22"/>
      <c r="J17" s="23">
        <f>Tabela2[Custo Projetado]-Tabela2[Custo Real]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Tabela1[Custo Projetado]-Tabela1[Custo Real]</f>
        <v>0</v>
      </c>
      <c r="F18" s="15"/>
      <c r="G18" s="26" t="s">
        <v>12</v>
      </c>
      <c r="H18" s="22"/>
      <c r="I18" s="22"/>
      <c r="J18" s="23">
        <f>Tabela2[Custo Projetado]-Tabela2[Custo Real]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Tabela1[Custo Projetado]-Tabela1[Custo Real]</f>
        <v>0</v>
      </c>
      <c r="F19" s="15"/>
      <c r="G19" s="26" t="s">
        <v>12</v>
      </c>
      <c r="H19" s="22"/>
      <c r="I19" s="22"/>
      <c r="J19" s="23">
        <f>Tabela2[Custo Projetado]-Tabela2[Custo Real]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Tabela1[Custo Projetado]-Tabela1[Custo Real]</f>
        <v>0</v>
      </c>
      <c r="F20" s="15"/>
      <c r="G20" s="26" t="s">
        <v>12</v>
      </c>
      <c r="H20" s="22"/>
      <c r="I20" s="22"/>
      <c r="J20" s="23">
        <f>Tabela2[Custo Projetado]-Tabela2[Custo Real]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Tabela1[Custo Projetado]-Tabela1[Custo Real]</f>
        <v>0</v>
      </c>
      <c r="F21" s="15"/>
      <c r="G21" s="19" t="s">
        <v>74</v>
      </c>
      <c r="H21" s="24">
        <f>SUBTOTAL(109,Tabela2[Custo Projetado])</f>
        <v>0</v>
      </c>
      <c r="I21" s="22">
        <f>SUBTOTAL(109,Tabela2[Custo Real])</f>
        <v>0</v>
      </c>
      <c r="J21" s="25">
        <f>SUBTOTAL(109,Tabela2[Diferença])</f>
        <v>0</v>
      </c>
    </row>
    <row r="22" spans="1:10" ht="15.75" customHeight="1" x14ac:dyDescent="0.2">
      <c r="A22" s="2"/>
      <c r="B22" s="19" t="s">
        <v>74</v>
      </c>
      <c r="C22" s="22">
        <f>SUBTOTAL(109,Tabela1[Custo Projetado])</f>
        <v>0</v>
      </c>
      <c r="D22" s="22">
        <f>SUBTOTAL(109,Tabela1[Custo Real])</f>
        <v>0</v>
      </c>
      <c r="E22" s="25">
        <f>SUBTOTAL(109,Tabela1[Diferença])</f>
        <v>0</v>
      </c>
      <c r="F22" s="15"/>
      <c r="G22" s="39"/>
      <c r="H22" s="39"/>
      <c r="I22" s="39"/>
      <c r="J22" s="39"/>
    </row>
    <row r="23" spans="1:10" ht="15.75" customHeight="1" x14ac:dyDescent="0.2">
      <c r="A23" s="2"/>
      <c r="B23" s="29"/>
      <c r="C23" s="29"/>
      <c r="D23" s="29"/>
      <c r="E23" s="29"/>
      <c r="F23" s="15"/>
      <c r="G23" s="19" t="s">
        <v>59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60</v>
      </c>
      <c r="C24" s="20" t="s">
        <v>0</v>
      </c>
      <c r="D24" s="20" t="s">
        <v>1</v>
      </c>
      <c r="E24" s="21" t="s">
        <v>2</v>
      </c>
      <c r="F24" s="15"/>
      <c r="G24" s="26" t="s">
        <v>35</v>
      </c>
      <c r="H24" s="22"/>
      <c r="I24" s="22"/>
      <c r="J24" s="23">
        <f>Tabela8[Custo Projetado]-Tabela8[Custo Real]</f>
        <v>0</v>
      </c>
    </row>
    <row r="25" spans="1:10" ht="15.75" customHeight="1" x14ac:dyDescent="0.2">
      <c r="A25" s="2"/>
      <c r="B25" s="26" t="s">
        <v>52</v>
      </c>
      <c r="C25" s="22"/>
      <c r="D25" s="22"/>
      <c r="E25" s="23">
        <f>Tabela3[Custo Projetado]-Tabela3[Custo Real]</f>
        <v>0</v>
      </c>
      <c r="F25" s="15"/>
      <c r="G25" s="26" t="s">
        <v>44</v>
      </c>
      <c r="H25" s="22"/>
      <c r="I25" s="22"/>
      <c r="J25" s="23">
        <f>Tabela8[Custo Projetado]-Tabela8[Custo Real]</f>
        <v>0</v>
      </c>
    </row>
    <row r="26" spans="1:10" ht="15.75" customHeight="1" x14ac:dyDescent="0.2">
      <c r="A26" s="2"/>
      <c r="B26" s="26" t="s">
        <v>50</v>
      </c>
      <c r="C26" s="22"/>
      <c r="D26" s="22"/>
      <c r="E26" s="23">
        <f>Tabela3[Custo Projetado]-Tabela3[Custo Real]</f>
        <v>0</v>
      </c>
      <c r="F26" s="15"/>
      <c r="G26" s="26" t="s">
        <v>54</v>
      </c>
      <c r="H26" s="22"/>
      <c r="I26" s="22"/>
      <c r="J26" s="23">
        <f>Tabela8[Custo Projetado]-Tabela8[Custo Real]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Tabela3[Custo Projetado]-Tabela3[Custo Real]</f>
        <v>0</v>
      </c>
      <c r="F27" s="15"/>
      <c r="G27" s="26" t="s">
        <v>54</v>
      </c>
      <c r="H27" s="22"/>
      <c r="I27" s="22"/>
      <c r="J27" s="23">
        <f>Tabela8[Custo Projetado]-Tabela8[Custo Real]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Tabela3[Custo Projetado]-Tabela3[Custo Real]</f>
        <v>0</v>
      </c>
      <c r="F28" s="15"/>
      <c r="G28" s="26" t="s">
        <v>54</v>
      </c>
      <c r="H28" s="22"/>
      <c r="I28" s="22"/>
      <c r="J28" s="23">
        <f>Tabela8[Custo Projetado]-Tabela8[Custo Real]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Tabela3[Custo Projetado]-Tabela3[Custo Real]</f>
        <v>0</v>
      </c>
      <c r="F29" s="15"/>
      <c r="G29" s="26" t="s">
        <v>12</v>
      </c>
      <c r="H29" s="22"/>
      <c r="I29" s="22"/>
      <c r="J29" s="23">
        <f>Tabela8[Custo Projetado]-Tabela8[Custo Real]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Tabela3[Custo Projetado]-Tabela3[Custo Real]</f>
        <v>0</v>
      </c>
      <c r="F30" s="15"/>
      <c r="G30" s="19" t="s">
        <v>74</v>
      </c>
      <c r="H30" s="22">
        <f>SUBTOTAL(109,Tabela8[Custo Projetado])</f>
        <v>0</v>
      </c>
      <c r="I30" s="22">
        <f>SUBTOTAL(109,Tabela8[Custo Real])</f>
        <v>0</v>
      </c>
      <c r="J30" s="25">
        <f>SUBTOTAL(109,Tabela8[Diferença])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Tabela3[Custo Projetado]-Tabela3[Custo Real]</f>
        <v>0</v>
      </c>
      <c r="F31" s="15"/>
      <c r="G31" s="29"/>
      <c r="H31" s="29"/>
      <c r="I31" s="29"/>
      <c r="J31" s="29"/>
    </row>
    <row r="32" spans="1:10" ht="15.75" customHeight="1" x14ac:dyDescent="0.2">
      <c r="A32" s="2"/>
      <c r="B32" s="19" t="s">
        <v>74</v>
      </c>
      <c r="C32" s="22">
        <f>SUBTOTAL(109,Tabela3[Custo Projetado])</f>
        <v>0</v>
      </c>
      <c r="D32" s="22">
        <f>SUBTOTAL(109,Tabela3[Custo Real])</f>
        <v>0</v>
      </c>
      <c r="E32" s="25">
        <f>SUBTOTAL(109,Tabela3[Diferença])</f>
        <v>0</v>
      </c>
      <c r="F32" s="15"/>
      <c r="G32" s="19" t="s">
        <v>61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29"/>
      <c r="C33" s="29"/>
      <c r="D33" s="29"/>
      <c r="E33" s="29"/>
      <c r="F33" s="15"/>
      <c r="G33" s="26" t="s">
        <v>36</v>
      </c>
      <c r="H33" s="22"/>
      <c r="I33" s="22"/>
      <c r="J33" s="23">
        <f>Tabela9[Custo Projetado]-Tabela9[Custo Real]</f>
        <v>0</v>
      </c>
    </row>
    <row r="34" spans="1:10" ht="15.75" customHeight="1" x14ac:dyDescent="0.2">
      <c r="A34" s="2"/>
      <c r="B34" s="19" t="s">
        <v>62</v>
      </c>
      <c r="C34" s="20" t="s">
        <v>0</v>
      </c>
      <c r="D34" s="20" t="s">
        <v>1</v>
      </c>
      <c r="E34" s="21" t="s">
        <v>2</v>
      </c>
      <c r="F34" s="15"/>
      <c r="G34" s="26" t="s">
        <v>37</v>
      </c>
      <c r="H34" s="22"/>
      <c r="I34" s="22"/>
      <c r="J34" s="23">
        <f>Tabela9[Custo Projetado]-Tabela9[Custo Real]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Tabela4[Custo Projetado]-Tabela4[Custo Real]</f>
        <v>0</v>
      </c>
      <c r="F35" s="15"/>
      <c r="G35" s="26" t="s">
        <v>38</v>
      </c>
      <c r="H35" s="22"/>
      <c r="I35" s="22"/>
      <c r="J35" s="23">
        <f>Tabela9[Custo Projetado]-Tabela9[Custo Real]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Tabela4[Custo Projetado]-Tabela4[Custo Real]</f>
        <v>0</v>
      </c>
      <c r="F36" s="15"/>
      <c r="G36" s="26" t="s">
        <v>12</v>
      </c>
      <c r="H36" s="22"/>
      <c r="I36" s="22"/>
      <c r="J36" s="23">
        <f>Tabela9[Custo Projetado]-Tabela9[Custo Real]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Tabela4[Custo Projetado]-Tabela4[Custo Real]</f>
        <v>0</v>
      </c>
      <c r="F37" s="15"/>
      <c r="G37" s="19" t="s">
        <v>74</v>
      </c>
      <c r="H37" s="22">
        <f>SUBTOTAL(109,Tabela9[Custo Projetado])</f>
        <v>0</v>
      </c>
      <c r="I37" s="22">
        <f>SUBTOTAL(109,Tabela9[Custo Real])</f>
        <v>0</v>
      </c>
      <c r="J37" s="25">
        <f>SUBTOTAL(109,Tabela9[Diferença])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Tabela4[Custo Projetado]-Tabela4[Custo Real]</f>
        <v>0</v>
      </c>
      <c r="F38" s="15"/>
      <c r="G38" s="29"/>
      <c r="H38" s="29"/>
      <c r="I38" s="29"/>
      <c r="J38" s="29"/>
    </row>
    <row r="39" spans="1:10" ht="15.75" customHeight="1" x14ac:dyDescent="0.2">
      <c r="A39" s="2"/>
      <c r="B39" s="19" t="s">
        <v>74</v>
      </c>
      <c r="C39" s="22">
        <f>SUBTOTAL(109,Tabela4[Custo Projetado])</f>
        <v>0</v>
      </c>
      <c r="D39" s="22">
        <f>SUBTOTAL(109,Tabela4[Custo Real])</f>
        <v>0</v>
      </c>
      <c r="E39" s="25">
        <f>SUBTOTAL(109,Tabela4[Diferença])</f>
        <v>0</v>
      </c>
      <c r="F39" s="15"/>
      <c r="G39" s="19" t="s">
        <v>64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29"/>
      <c r="C40" s="29"/>
      <c r="D40" s="29"/>
      <c r="E40" s="29"/>
      <c r="F40" s="15"/>
      <c r="G40" s="26" t="s">
        <v>55</v>
      </c>
      <c r="H40" s="22"/>
      <c r="I40" s="22"/>
      <c r="J40" s="23">
        <f>Tabela10[Custo Projetado]-Tabela10[Custo Real]</f>
        <v>0</v>
      </c>
    </row>
    <row r="41" spans="1:10" ht="15.75" customHeight="1" x14ac:dyDescent="0.2">
      <c r="A41" s="2"/>
      <c r="B41" s="19" t="s">
        <v>63</v>
      </c>
      <c r="C41" s="20" t="s">
        <v>0</v>
      </c>
      <c r="D41" s="20" t="s">
        <v>1</v>
      </c>
      <c r="E41" s="21" t="s">
        <v>2</v>
      </c>
      <c r="F41" s="15"/>
      <c r="G41" s="26" t="s">
        <v>56</v>
      </c>
      <c r="H41" s="22"/>
      <c r="I41" s="22"/>
      <c r="J41" s="23">
        <f>Tabela10[Custo Projetado]-Tabela10[Custo Real]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Tabela5[Custo Projetado]-Tabela5[Custo Real]</f>
        <v>0</v>
      </c>
      <c r="F42" s="15"/>
      <c r="G42" s="26" t="s">
        <v>12</v>
      </c>
      <c r="H42" s="22"/>
      <c r="I42" s="22"/>
      <c r="J42" s="23">
        <f>Tabela10[Custo Projetado]-Tabela10[Custo Real]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Tabela5[Custo Projetado]-Tabela5[Custo Real]</f>
        <v>0</v>
      </c>
      <c r="F43" s="15"/>
      <c r="G43" s="19" t="s">
        <v>74</v>
      </c>
      <c r="H43" s="22">
        <f>SUBTOTAL(109,Tabela10[Custo Projetado])</f>
        <v>0</v>
      </c>
      <c r="I43" s="22">
        <f>SUBTOTAL(109,Tabela10[Custo Real])</f>
        <v>0</v>
      </c>
      <c r="J43" s="25">
        <f>SUBTOTAL(109,Tabela10[Diferença])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Tabela5[Custo Projetado]-Tabela5[Custo Real]</f>
        <v>0</v>
      </c>
      <c r="F44" s="15"/>
      <c r="G44" s="29"/>
      <c r="H44" s="29"/>
      <c r="I44" s="29"/>
      <c r="J44" s="29"/>
    </row>
    <row r="45" spans="1:10" ht="15.75" customHeight="1" x14ac:dyDescent="0.2">
      <c r="A45" s="2"/>
      <c r="B45" s="19" t="s">
        <v>74</v>
      </c>
      <c r="C45" s="22">
        <f>SUBTOTAL(109,Tabela5[Custo Projetado])</f>
        <v>0</v>
      </c>
      <c r="D45" s="22">
        <f>SUBTOTAL(109,Tabela5[Custo Real])</f>
        <v>0</v>
      </c>
      <c r="E45" s="25">
        <f>SUBTOTAL(109,Tabela5[Diferença])</f>
        <v>0</v>
      </c>
      <c r="F45" s="15"/>
      <c r="G45" s="19" t="s">
        <v>65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29"/>
      <c r="C46" s="29"/>
      <c r="D46" s="29"/>
      <c r="E46" s="29"/>
      <c r="F46" s="15"/>
      <c r="G46" s="26" t="s">
        <v>39</v>
      </c>
      <c r="H46" s="22"/>
      <c r="I46" s="22"/>
      <c r="J46" s="23">
        <f>Tabela11[Custo Projetado]-Tabela11[Custo Real]</f>
        <v>0</v>
      </c>
    </row>
    <row r="47" spans="1:10" ht="15.75" customHeight="1" x14ac:dyDescent="0.2">
      <c r="A47" s="2"/>
      <c r="B47" s="19" t="s">
        <v>66</v>
      </c>
      <c r="C47" s="20" t="s">
        <v>0</v>
      </c>
      <c r="D47" s="20" t="s">
        <v>1</v>
      </c>
      <c r="E47" s="21" t="s">
        <v>2</v>
      </c>
      <c r="F47" s="15"/>
      <c r="G47" s="26" t="s">
        <v>40</v>
      </c>
      <c r="H47" s="22"/>
      <c r="I47" s="22"/>
      <c r="J47" s="23">
        <f>Tabela11[Custo Projetado]-Tabela11[Custo Real]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Tabela6[Custo Projetado]-Tabela6[Custo Real]</f>
        <v>0</v>
      </c>
      <c r="F48" s="15"/>
      <c r="G48" s="26" t="s">
        <v>48</v>
      </c>
      <c r="H48" s="22"/>
      <c r="I48" s="22"/>
      <c r="J48" s="23">
        <f>Tabela11[Custo Projetado]-Tabela11[Custo Real]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Tabela6[Custo Projetado]-Tabela6[Custo Real]</f>
        <v>0</v>
      </c>
      <c r="F49" s="15"/>
      <c r="G49" s="19" t="s">
        <v>74</v>
      </c>
      <c r="H49" s="22">
        <f>SUBTOTAL(109,Tabela11[Custo Projetado])</f>
        <v>0</v>
      </c>
      <c r="I49" s="22">
        <f>SUBTOTAL(109,Tabela11[Custo Real])</f>
        <v>0</v>
      </c>
      <c r="J49" s="25">
        <f>SUBTOTAL(109,Tabela11[Diferença])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Tabela6[Custo Projetado]-Tabela6[Custo Real]</f>
        <v>0</v>
      </c>
      <c r="F50" s="15"/>
      <c r="G50" s="29"/>
      <c r="H50" s="29"/>
      <c r="I50" s="29"/>
      <c r="J50" s="29"/>
    </row>
    <row r="51" spans="1:10" ht="15.75" customHeight="1" x14ac:dyDescent="0.2">
      <c r="A51" s="2"/>
      <c r="B51" s="26" t="s">
        <v>22</v>
      </c>
      <c r="C51" s="22"/>
      <c r="D51" s="22"/>
      <c r="E51" s="23">
        <f>Tabela6[Custo Projetado]-Tabela6[Custo Real]</f>
        <v>0</v>
      </c>
      <c r="F51" s="15"/>
      <c r="G51" s="19" t="s">
        <v>67</v>
      </c>
      <c r="H51" s="20" t="s">
        <v>0</v>
      </c>
      <c r="I51" s="20" t="s">
        <v>1</v>
      </c>
      <c r="J51" s="21" t="s">
        <v>2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Tabela6[Custo Projetado]-Tabela6[Custo Real]</f>
        <v>0</v>
      </c>
      <c r="F52" s="15"/>
      <c r="G52" s="26" t="s">
        <v>42</v>
      </c>
      <c r="H52" s="22"/>
      <c r="I52" s="22"/>
      <c r="J52" s="23">
        <f>Tabela12[Custo Projetado]-Tabela12[Custo Real]</f>
        <v>0</v>
      </c>
    </row>
    <row r="53" spans="1:10" ht="15.75" customHeight="1" x14ac:dyDescent="0.2">
      <c r="A53" s="2"/>
      <c r="B53" s="19" t="s">
        <v>74</v>
      </c>
      <c r="C53" s="22">
        <f>SUBTOTAL(109,Tabela6[Custo Projetado])</f>
        <v>0</v>
      </c>
      <c r="D53" s="22">
        <f>SUBTOTAL(109,Tabela6[Custo Real])</f>
        <v>0</v>
      </c>
      <c r="E53" s="25">
        <f>SUBTOTAL(109,Tabela6[Diferença])</f>
        <v>0</v>
      </c>
      <c r="F53" s="15"/>
      <c r="G53" s="26" t="s">
        <v>43</v>
      </c>
      <c r="H53" s="22"/>
      <c r="I53" s="22"/>
      <c r="J53" s="23">
        <f>Tabela12[Custo Projetado]-Tabela12[Custo Real]</f>
        <v>0</v>
      </c>
    </row>
    <row r="54" spans="1:10" ht="15.75" customHeight="1" x14ac:dyDescent="0.2">
      <c r="A54" s="2"/>
      <c r="B54" s="29"/>
      <c r="C54" s="29"/>
      <c r="D54" s="29"/>
      <c r="E54" s="29"/>
      <c r="F54" s="15"/>
      <c r="G54" s="26" t="s">
        <v>49</v>
      </c>
      <c r="H54" s="22"/>
      <c r="I54" s="22"/>
      <c r="J54" s="23">
        <f>Tabela12[Custo Projetado]-Tabela12[Custo Real]</f>
        <v>0</v>
      </c>
    </row>
    <row r="55" spans="1:10" ht="15.75" customHeight="1" x14ac:dyDescent="0.2">
      <c r="A55" s="2"/>
      <c r="B55" s="19" t="s">
        <v>68</v>
      </c>
      <c r="C55" s="20" t="s">
        <v>0</v>
      </c>
      <c r="D55" s="20" t="s">
        <v>1</v>
      </c>
      <c r="E55" s="21" t="s">
        <v>2</v>
      </c>
      <c r="F55" s="15"/>
      <c r="G55" s="26" t="s">
        <v>12</v>
      </c>
      <c r="H55" s="22"/>
      <c r="I55" s="22"/>
      <c r="J55" s="23">
        <f>Tabela12[Custo Projetado]-Tabela12[Custo Real]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Tabela7[Custo Projetado]-Tabela7[Custo Real]</f>
        <v>0</v>
      </c>
      <c r="F56" s="15"/>
      <c r="G56" s="19" t="s">
        <v>74</v>
      </c>
      <c r="H56" s="22">
        <f>SUBTOTAL(109,Tabela12[Custo Projetado])</f>
        <v>0</v>
      </c>
      <c r="I56" s="22">
        <f>SUBTOTAL(109,Tabela12[Custo Real])</f>
        <v>0</v>
      </c>
      <c r="J56" s="25">
        <f>SUBTOTAL(109,Tabela12[Diferença])</f>
        <v>0</v>
      </c>
    </row>
    <row r="57" spans="1:10" ht="15.75" customHeight="1" x14ac:dyDescent="0.2">
      <c r="A57" s="2"/>
      <c r="B57" s="26" t="s">
        <v>26</v>
      </c>
      <c r="C57" s="22"/>
      <c r="D57" s="22"/>
      <c r="E57" s="23">
        <f>Tabela7[Custo Projetado]-Tabela7[Custo Real]</f>
        <v>0</v>
      </c>
      <c r="F57" s="14"/>
      <c r="G57" s="32"/>
      <c r="H57" s="32"/>
      <c r="I57" s="32"/>
      <c r="J57" s="32"/>
    </row>
    <row r="58" spans="1:10" ht="15.75" customHeight="1" x14ac:dyDescent="0.2">
      <c r="A58" s="2"/>
      <c r="B58" s="26" t="s">
        <v>25</v>
      </c>
      <c r="C58" s="22"/>
      <c r="D58" s="22"/>
      <c r="E58" s="23">
        <f>Tabela7[Custo Projetado]-Tabela7[Custo Real]</f>
        <v>0</v>
      </c>
      <c r="F58" s="14"/>
      <c r="G58" s="31" t="s">
        <v>71</v>
      </c>
      <c r="H58" s="31"/>
      <c r="I58" s="31"/>
      <c r="J58" s="30">
        <f>SUM(C22,C32,C39,C45,C53,C63,H21,H30,H37,H43,H49,H56)</f>
        <v>0</v>
      </c>
    </row>
    <row r="59" spans="1:10" ht="15.75" customHeight="1" x14ac:dyDescent="0.2">
      <c r="A59" s="2"/>
      <c r="B59" s="26" t="s">
        <v>34</v>
      </c>
      <c r="C59" s="22"/>
      <c r="D59" s="22"/>
      <c r="E59" s="23">
        <f>Tabela7[Custo Projetado]-Tabela7[Custo Real]</f>
        <v>0</v>
      </c>
      <c r="F59" s="14"/>
      <c r="G59" s="31"/>
      <c r="H59" s="31"/>
      <c r="I59" s="31"/>
      <c r="J59" s="30"/>
    </row>
    <row r="60" spans="1:10" ht="15.75" customHeight="1" x14ac:dyDescent="0.2">
      <c r="A60" s="2"/>
      <c r="B60" s="26" t="s">
        <v>27</v>
      </c>
      <c r="C60" s="22"/>
      <c r="D60" s="22"/>
      <c r="E60" s="23">
        <f>Tabela7[Custo Projetado]-Tabela7[Custo Real]</f>
        <v>0</v>
      </c>
      <c r="F60" s="14"/>
      <c r="G60" s="31" t="s">
        <v>72</v>
      </c>
      <c r="H60" s="31"/>
      <c r="I60" s="31"/>
      <c r="J60" s="30">
        <f>SUM(D22,D32,D39,D45,D53,D63,I21,I30,I37,I43,I49,I56)</f>
        <v>0</v>
      </c>
    </row>
    <row r="61" spans="1:10" ht="15.75" customHeight="1" x14ac:dyDescent="0.2">
      <c r="A61" s="2"/>
      <c r="B61" s="26" t="s">
        <v>41</v>
      </c>
      <c r="C61" s="22"/>
      <c r="D61" s="22"/>
      <c r="E61" s="23">
        <f>Tabela7[Custo Projetado]-Tabela7[Custo Real]</f>
        <v>0</v>
      </c>
      <c r="F61" s="14"/>
      <c r="G61" s="31"/>
      <c r="H61" s="31"/>
      <c r="I61" s="31"/>
      <c r="J61" s="30"/>
    </row>
    <row r="62" spans="1:10" ht="15.75" customHeight="1" x14ac:dyDescent="0.2">
      <c r="A62" s="2"/>
      <c r="B62" s="26" t="s">
        <v>12</v>
      </c>
      <c r="C62" s="22"/>
      <c r="D62" s="22"/>
      <c r="E62" s="23">
        <f>Tabela7[Custo Projetado]-Tabela7[Custo Real]</f>
        <v>0</v>
      </c>
      <c r="F62" s="14"/>
      <c r="G62" s="31" t="s">
        <v>73</v>
      </c>
      <c r="H62" s="31"/>
      <c r="I62" s="31"/>
      <c r="J62" s="30">
        <f>SUM(E22,E32,E39,E45,E53,E63,J21,J30,J37,J43,J49,J56)</f>
        <v>0</v>
      </c>
    </row>
    <row r="63" spans="1:10" ht="15.75" customHeight="1" x14ac:dyDescent="0.2">
      <c r="A63" s="2"/>
      <c r="B63" s="19" t="s">
        <v>74</v>
      </c>
      <c r="C63" s="22">
        <f>SUBTOTAL(109,Tabela7[Custo Projetado])</f>
        <v>0</v>
      </c>
      <c r="D63" s="22">
        <f>SUBTOTAL(109,Tabela7[Custo Real])</f>
        <v>0</v>
      </c>
      <c r="E63" s="25">
        <f>SUBTOTAL(109,Tabela7[Diferença])</f>
        <v>0</v>
      </c>
      <c r="F63" s="14"/>
      <c r="G63" s="31"/>
      <c r="H63" s="31"/>
      <c r="I63" s="31"/>
      <c r="J63" s="30"/>
    </row>
    <row r="64" spans="1:10" ht="15.75" customHeight="1" x14ac:dyDescent="0.2"/>
  </sheetData>
  <mergeCells count="33">
    <mergeCell ref="B54:E54"/>
    <mergeCell ref="G22:J22"/>
    <mergeCell ref="G31:J31"/>
    <mergeCell ref="G38:J38"/>
    <mergeCell ref="G44:J44"/>
    <mergeCell ref="G50:J50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J62:J63"/>
    <mergeCell ref="G62:I63"/>
    <mergeCell ref="J60:J61"/>
    <mergeCell ref="G60:I61"/>
    <mergeCell ref="G58:I59"/>
    <mergeCell ref="J58:J59"/>
    <mergeCell ref="C5:D5"/>
    <mergeCell ref="B23:E23"/>
    <mergeCell ref="B33:E33"/>
    <mergeCell ref="B40:E40"/>
    <mergeCell ref="B46:E46"/>
  </mergeCells>
  <phoneticPr fontId="1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Mensal Pessoal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EDVALDO</dc:creator>
  <cp:lastModifiedBy>EDVALDO</cp:lastModifiedBy>
  <dcterms:created xsi:type="dcterms:W3CDTF">2002-11-14T18:47:55Z</dcterms:created>
  <dcterms:modified xsi:type="dcterms:W3CDTF">2018-05-30T17:42:29Z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1046</vt:i4>
  </property>
  <property fmtid="{D5CDD505-2E9C-101B-9397-08002B2CF9AE}" pid="3" name="_Version">
    <vt:lpwstr>0908</vt:lpwstr>
  </property>
</Properties>
</file>